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BS" sheetId="1" r:id="rId1"/>
    <sheet name="IS" sheetId="2" r:id="rId2"/>
    <sheet name="EQUITY (2)" sheetId="3" r:id="rId3"/>
    <sheet name="EQUITY" sheetId="4" r:id="rId4"/>
    <sheet name="CF" sheetId="5" r:id="rId5"/>
  </sheets>
  <definedNames>
    <definedName name="_xlnm.Print_Area" localSheetId="0">'BS'!$A$1:$G$57</definedName>
    <definedName name="_xlnm.Print_Area" localSheetId="4">'CF'!$A$1:$F$68</definedName>
    <definedName name="_xlnm.Print_Area" localSheetId="3">'EQUITY'!$A:$IV</definedName>
    <definedName name="_xlnm.Print_Area" localSheetId="2">'EQUITY (2)'!$A:$IV</definedName>
  </definedNames>
  <calcPr fullCalcOnLoad="1"/>
</workbook>
</file>

<file path=xl/sharedStrings.xml><?xml version="1.0" encoding="utf-8"?>
<sst xmlns="http://schemas.openxmlformats.org/spreadsheetml/2006/main" count="214" uniqueCount="135">
  <si>
    <t>Condensed consolidated income statements</t>
  </si>
  <si>
    <t>3 months ended</t>
  </si>
  <si>
    <t>RM'000</t>
  </si>
  <si>
    <t>Revenue</t>
  </si>
  <si>
    <t>Operating profit</t>
  </si>
  <si>
    <t>Interest expense</t>
  </si>
  <si>
    <t>Interest income</t>
  </si>
  <si>
    <t>Profit before taxation</t>
  </si>
  <si>
    <t>Tax expenses</t>
  </si>
  <si>
    <t>Profit after taxation</t>
  </si>
  <si>
    <t>Net profit for the period</t>
  </si>
  <si>
    <t>Basic earnings per ordinary share (sen)</t>
  </si>
  <si>
    <t>Diluted earnings per ordinary share (sen)</t>
  </si>
  <si>
    <t>Net current assets</t>
  </si>
  <si>
    <t>Taxation</t>
  </si>
  <si>
    <t>Borrowings</t>
  </si>
  <si>
    <t>Trade and other payables</t>
  </si>
  <si>
    <t>Current liabilities</t>
  </si>
  <si>
    <t>Trade and other receivables</t>
  </si>
  <si>
    <t>Inventories</t>
  </si>
  <si>
    <t>Current assets</t>
  </si>
  <si>
    <t>Property, plant and equipment</t>
  </si>
  <si>
    <t>31 December 2001</t>
  </si>
  <si>
    <t>Financed by:</t>
  </si>
  <si>
    <t>Capital and reserves</t>
  </si>
  <si>
    <t>Share capital</t>
  </si>
  <si>
    <t>Minority shareholders' interests</t>
  </si>
  <si>
    <t>Long term and deferred liabilities</t>
  </si>
  <si>
    <t>Deferred taxation</t>
  </si>
  <si>
    <t>Retirement benefits</t>
  </si>
  <si>
    <t>Condensed consolidated cash flow statement</t>
  </si>
  <si>
    <t>Net cash inflow from operating activities</t>
  </si>
  <si>
    <t>Net cash outflow from investing activities</t>
  </si>
  <si>
    <t>Cash and cash equivalent at 1 January</t>
  </si>
  <si>
    <t>Dividends</t>
  </si>
  <si>
    <t>Total</t>
  </si>
  <si>
    <t>Retained profits</t>
  </si>
  <si>
    <t>Condensed consolidated statement of changes in equity</t>
  </si>
  <si>
    <t>Share premium</t>
  </si>
  <si>
    <t>Reserve on consolidation</t>
  </si>
  <si>
    <t>Non-distributable</t>
  </si>
  <si>
    <t>Share</t>
  </si>
  <si>
    <t>Reserve on</t>
  </si>
  <si>
    <t>consolidation</t>
  </si>
  <si>
    <t>Condensed consolidated balance sheet</t>
  </si>
  <si>
    <t>Other investment</t>
  </si>
  <si>
    <t>Other payables</t>
  </si>
  <si>
    <t>profits</t>
  </si>
  <si>
    <t xml:space="preserve">Retained </t>
  </si>
  <si>
    <t>Net reserve on consolidation</t>
  </si>
  <si>
    <t>Cash flows from operating activities</t>
  </si>
  <si>
    <t>Adjustment for:</t>
  </si>
  <si>
    <t>Depreciation</t>
  </si>
  <si>
    <t>Dividend income</t>
  </si>
  <si>
    <t>Interest expenses</t>
  </si>
  <si>
    <t>Operating profit before working capital changes</t>
  </si>
  <si>
    <t>Interest paid</t>
  </si>
  <si>
    <t>Income tax paid</t>
  </si>
  <si>
    <t>Cash flows from investing activities</t>
  </si>
  <si>
    <t>Plantation development expenditure incurred</t>
  </si>
  <si>
    <t>Interest received</t>
  </si>
  <si>
    <t>Dividend received</t>
  </si>
  <si>
    <t>Cash flows from financing activities</t>
  </si>
  <si>
    <t>Dividends paid</t>
  </si>
  <si>
    <t xml:space="preserve">Profit before taxation </t>
  </si>
  <si>
    <t>Purchase of property, plants and equipment</t>
  </si>
  <si>
    <t>Proceeds from bankers' acceptances (net of repayments)</t>
  </si>
  <si>
    <t>Cost of sales</t>
  </si>
  <si>
    <t>Gross Profit</t>
  </si>
  <si>
    <t>Distribution costs</t>
  </si>
  <si>
    <t>Administrative expenses</t>
  </si>
  <si>
    <t>Other operating income</t>
  </si>
  <si>
    <t>amortised during the period</t>
  </si>
  <si>
    <t>Hire purchase interest paid</t>
  </si>
  <si>
    <t>Investment income</t>
  </si>
  <si>
    <t>Distributable</t>
  </si>
  <si>
    <t>(Increase)/Decrease in working capital:</t>
  </si>
  <si>
    <r>
      <t xml:space="preserve">TA ANN HOLDINGS BERHAD </t>
    </r>
    <r>
      <rPr>
        <b/>
        <sz val="9"/>
        <rFont val="Arial"/>
        <family val="2"/>
      </rPr>
      <t>(Company No.419232-K)</t>
    </r>
  </si>
  <si>
    <t>Deposit, cash and bank balances</t>
  </si>
  <si>
    <t>Shareholders' funds</t>
  </si>
  <si>
    <r>
      <t>TA ANN HOLDINGS BERHAD</t>
    </r>
    <r>
      <rPr>
        <b/>
        <sz val="9"/>
        <rFont val="Arial"/>
        <family val="2"/>
      </rPr>
      <t xml:space="preserve"> (Company No.419232-K)</t>
    </r>
  </si>
  <si>
    <t>capital</t>
  </si>
  <si>
    <t>premium</t>
  </si>
  <si>
    <t>Cash generated from operations</t>
  </si>
  <si>
    <t>Net cash outflow from financing activities</t>
  </si>
  <si>
    <t>Net decrease in cash and cash equivalents</t>
  </si>
  <si>
    <r>
      <t>TA ANN HOLDINGS BERHAD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(Company No.419232-K)</t>
    </r>
  </si>
  <si>
    <t xml:space="preserve">Note: There are no comparative figures as this is the first interim financial report prepared in </t>
  </si>
  <si>
    <t xml:space="preserve">         accordance with MASB 26 Interim Financial Reporting.</t>
  </si>
  <si>
    <t>At 31 December 2002</t>
  </si>
  <si>
    <t>31 December 2002</t>
  </si>
  <si>
    <t>Net profit for the year</t>
  </si>
  <si>
    <t>recognised during the year</t>
  </si>
  <si>
    <t>Loss/ (Gain) on disposal of property, plant and equipment</t>
  </si>
  <si>
    <t>Payment of land premium</t>
  </si>
  <si>
    <t>Repayment of hire purchase loan and deposits</t>
  </si>
  <si>
    <t xml:space="preserve">Proceeds from issuance of shares under ESOS </t>
  </si>
  <si>
    <t>Dividend payable</t>
  </si>
  <si>
    <t xml:space="preserve">Issuance of shares under ESOS </t>
  </si>
  <si>
    <t>Goodwill written off</t>
  </si>
  <si>
    <t>Goodwill arising from acquisition</t>
  </si>
  <si>
    <t>of a subsidiary</t>
  </si>
  <si>
    <t>Amortisation of plantation development expenditure</t>
  </si>
  <si>
    <t>Investment in an associate</t>
  </si>
  <si>
    <t>Minority interests - share of (profit)/ loss</t>
  </si>
  <si>
    <t>For the period ended 31 March 2003</t>
  </si>
  <si>
    <t>31 March 2003</t>
  </si>
  <si>
    <t>Cash and cash equivalent at 31 March</t>
  </si>
  <si>
    <t>At 31 March 2003</t>
  </si>
  <si>
    <t>31 March</t>
  </si>
  <si>
    <t>At 1 January 2003</t>
  </si>
  <si>
    <t>The condensed consolidated balance sheet should be read in conjunction with the Annual Financial Report for the year ended 31 December 2002.</t>
  </si>
  <si>
    <t>The condensed consolidated income statements should be read in conjunction with the Annual Financial Report for the year ended 31 December 2002.</t>
  </si>
  <si>
    <t>The condensed consolidated statement of changes in equity should be read in conjunction with the Annual Financial Report for the year ended 31 December 2002.</t>
  </si>
  <si>
    <t>The condensed consolidated cash flow statement should be read in conjunction with the Annual Financial Report for the year ended 31 December 2002.</t>
  </si>
  <si>
    <t>Amortisation of timber concession</t>
  </si>
  <si>
    <t>Share of loss of an associate</t>
  </si>
  <si>
    <t>Timber concession</t>
  </si>
  <si>
    <t>Bonus issue</t>
  </si>
  <si>
    <t>acquisition of a subsidiary</t>
  </si>
  <si>
    <t>recognised during the period</t>
  </si>
  <si>
    <t>Other receivables</t>
  </si>
  <si>
    <t xml:space="preserve">Issuance of shares under </t>
  </si>
  <si>
    <t>Deferred expenditure recognised</t>
  </si>
  <si>
    <t>during the period</t>
  </si>
  <si>
    <t>Reserve arising from acquisition</t>
  </si>
  <si>
    <t>Acquisition of subsidiaries, net of cash acquired</t>
  </si>
  <si>
    <t>Deferred tax assets</t>
  </si>
  <si>
    <t>The notes set out on pages 5 to 11 form an integral part of, and, should be read in conjunction with, this interim financial report.</t>
  </si>
  <si>
    <t xml:space="preserve">At 1 January 2002 </t>
  </si>
  <si>
    <t>reported</t>
  </si>
  <si>
    <t xml:space="preserve">At 1 January 2002 as previously </t>
  </si>
  <si>
    <t xml:space="preserve">Prior year adjustment - change </t>
  </si>
  <si>
    <t>in accounting policy</t>
  </si>
  <si>
    <t>As restated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</si>
</sst>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_(* #,##0.0000_);_(* \(#,##0.0000\);_(* &quot;-&quot;_);_(@_)"/>
    <numFmt numFmtId="176" formatCode="_(* #,##0.00000_);_(* \(#,##0.00000\);_(* &quot;-&quot;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 horizontal="left"/>
    </xf>
    <xf numFmtId="15" fontId="1" fillId="0" borderId="0" xfId="0" applyNumberFormat="1" applyFont="1" applyAlignment="1" quotePrefix="1">
      <alignment horizontal="right"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8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1" fontId="0" fillId="0" borderId="9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41" fontId="0" fillId="0" borderId="0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41" fontId="0" fillId="0" borderId="9" xfId="0" applyNumberFormat="1" applyBorder="1" applyAlignment="1">
      <alignment/>
    </xf>
    <xf numFmtId="0" fontId="0" fillId="0" borderId="0" xfId="0" applyAlignment="1">
      <alignment/>
    </xf>
    <xf numFmtId="41" fontId="0" fillId="0" borderId="3" xfId="0" applyNumberFormat="1" applyBorder="1" applyAlignment="1">
      <alignment/>
    </xf>
    <xf numFmtId="41" fontId="0" fillId="0" borderId="15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right"/>
    </xf>
    <xf numFmtId="49" fontId="1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85725</xdr:rowOff>
    </xdr:from>
    <xdr:to>
      <xdr:col>2</xdr:col>
      <xdr:colOff>742950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28825" y="923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76200</xdr:rowOff>
    </xdr:from>
    <xdr:to>
      <xdr:col>4</xdr:col>
      <xdr:colOff>819150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3810000" y="9144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85725</xdr:rowOff>
    </xdr:from>
    <xdr:to>
      <xdr:col>2</xdr:col>
      <xdr:colOff>742950</xdr:colOff>
      <xdr:row>5</xdr:row>
      <xdr:rowOff>85725</xdr:rowOff>
    </xdr:to>
    <xdr:sp>
      <xdr:nvSpPr>
        <xdr:cNvPr id="1" name="Line 4"/>
        <xdr:cNvSpPr>
          <a:spLocks/>
        </xdr:cNvSpPr>
      </xdr:nvSpPr>
      <xdr:spPr>
        <a:xfrm>
          <a:off x="2133600" y="923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76200</xdr:rowOff>
    </xdr:from>
    <xdr:to>
      <xdr:col>4</xdr:col>
      <xdr:colOff>819150</xdr:colOff>
      <xdr:row>5</xdr:row>
      <xdr:rowOff>76200</xdr:rowOff>
    </xdr:to>
    <xdr:sp>
      <xdr:nvSpPr>
        <xdr:cNvPr id="2" name="Line 5"/>
        <xdr:cNvSpPr>
          <a:spLocks/>
        </xdr:cNvSpPr>
      </xdr:nvSpPr>
      <xdr:spPr>
        <a:xfrm>
          <a:off x="3914775" y="9144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37">
      <selection activeCell="H45" sqref="H45"/>
    </sheetView>
  </sheetViews>
  <sheetFormatPr defaultColWidth="9.140625" defaultRowHeight="12.75"/>
  <cols>
    <col min="1" max="1" width="4.7109375" style="1" customWidth="1"/>
    <col min="2" max="2" width="33.140625" style="0" customWidth="1"/>
    <col min="3" max="3" width="2.8515625" style="0" customWidth="1"/>
    <col min="4" max="4" width="13.7109375" style="0" customWidth="1"/>
    <col min="5" max="5" width="9.28125" style="0" customWidth="1"/>
    <col min="6" max="6" width="13.7109375" style="0" customWidth="1"/>
  </cols>
  <sheetData>
    <row r="1" ht="15">
      <c r="A1" s="42" t="s">
        <v>77</v>
      </c>
    </row>
    <row r="3" ht="12.75">
      <c r="A3" s="2" t="s">
        <v>44</v>
      </c>
    </row>
    <row r="4" ht="12.75">
      <c r="A4" s="1" t="s">
        <v>108</v>
      </c>
    </row>
    <row r="5" spans="1:7" ht="5.25" customHeight="1">
      <c r="A5" s="7"/>
      <c r="B5" s="13"/>
      <c r="C5" s="13"/>
      <c r="D5" s="13"/>
      <c r="E5" s="13"/>
      <c r="F5" s="13"/>
      <c r="G5" s="6"/>
    </row>
    <row r="6" spans="4:6" ht="12.75">
      <c r="D6" s="22" t="s">
        <v>106</v>
      </c>
      <c r="E6" s="22"/>
      <c r="F6" s="22" t="s">
        <v>90</v>
      </c>
    </row>
    <row r="7" spans="1:6" ht="13.5" thickBot="1">
      <c r="A7" s="21"/>
      <c r="B7" s="14"/>
      <c r="C7" s="14"/>
      <c r="D7" s="15" t="s">
        <v>2</v>
      </c>
      <c r="E7" s="15"/>
      <c r="F7" s="15" t="s">
        <v>2</v>
      </c>
    </row>
    <row r="8" ht="10.5" customHeight="1"/>
    <row r="9" spans="1:6" ht="12.75">
      <c r="A9" s="2" t="s">
        <v>21</v>
      </c>
      <c r="B9" s="9"/>
      <c r="C9" s="9"/>
      <c r="D9" s="10">
        <v>233561</v>
      </c>
      <c r="E9" s="10"/>
      <c r="F9" s="10">
        <v>206133</v>
      </c>
    </row>
    <row r="10" spans="1:6" ht="12.75">
      <c r="A10" s="2" t="s">
        <v>103</v>
      </c>
      <c r="B10" s="9"/>
      <c r="C10" s="9"/>
      <c r="D10" s="10">
        <v>770</v>
      </c>
      <c r="E10" s="10"/>
      <c r="F10" s="10">
        <v>897</v>
      </c>
    </row>
    <row r="11" spans="1:6" ht="12.75">
      <c r="A11" s="33" t="s">
        <v>45</v>
      </c>
      <c r="B11" s="45"/>
      <c r="C11" s="45"/>
      <c r="D11" s="49">
        <v>3117</v>
      </c>
      <c r="E11" s="49"/>
      <c r="F11" s="49">
        <v>3117</v>
      </c>
    </row>
    <row r="12" spans="1:6" ht="12.75">
      <c r="A12" s="33" t="s">
        <v>121</v>
      </c>
      <c r="B12" s="45"/>
      <c r="C12" s="45"/>
      <c r="D12" s="49">
        <v>21300</v>
      </c>
      <c r="E12" s="49"/>
      <c r="F12" s="49">
        <v>21300</v>
      </c>
    </row>
    <row r="13" spans="1:6" ht="12.75">
      <c r="A13" s="33" t="s">
        <v>127</v>
      </c>
      <c r="B13" s="45"/>
      <c r="C13" s="45"/>
      <c r="D13" s="49">
        <v>3809</v>
      </c>
      <c r="E13" s="49"/>
      <c r="F13" s="49">
        <v>2448</v>
      </c>
    </row>
    <row r="14" spans="1:6" ht="12.75">
      <c r="A14" s="8" t="s">
        <v>117</v>
      </c>
      <c r="B14" s="12"/>
      <c r="C14" s="12"/>
      <c r="D14" s="11">
        <v>61214</v>
      </c>
      <c r="E14" s="11"/>
      <c r="F14" s="11">
        <v>0</v>
      </c>
    </row>
    <row r="15" spans="4:6" ht="21.75" customHeight="1">
      <c r="D15" s="10">
        <f>SUM(D9:D14)</f>
        <v>323771</v>
      </c>
      <c r="E15" s="10"/>
      <c r="F15" s="10">
        <f>SUM(F9:F14)</f>
        <v>233895</v>
      </c>
    </row>
    <row r="16" spans="4:6" ht="12.75">
      <c r="D16" s="10"/>
      <c r="E16" s="10"/>
      <c r="F16" s="10"/>
    </row>
    <row r="17" spans="1:6" ht="12.75">
      <c r="A17" s="2" t="s">
        <v>20</v>
      </c>
      <c r="D17" s="23"/>
      <c r="E17" s="51"/>
      <c r="F17" s="50"/>
    </row>
    <row r="18" spans="2:6" ht="12.75">
      <c r="B18" t="s">
        <v>19</v>
      </c>
      <c r="D18" s="24">
        <v>33182</v>
      </c>
      <c r="E18" s="51"/>
      <c r="F18" s="51">
        <v>31562</v>
      </c>
    </row>
    <row r="19" spans="2:6" ht="12.75">
      <c r="B19" t="s">
        <v>18</v>
      </c>
      <c r="D19" s="24">
        <v>34516</v>
      </c>
      <c r="E19" s="51"/>
      <c r="F19" s="51">
        <v>34906</v>
      </c>
    </row>
    <row r="20" spans="1:6" ht="12.75">
      <c r="A20" s="7"/>
      <c r="B20" s="13" t="s">
        <v>78</v>
      </c>
      <c r="C20" s="13"/>
      <c r="D20" s="25">
        <v>61771</v>
      </c>
      <c r="E20" s="51"/>
      <c r="F20" s="57">
        <v>87233</v>
      </c>
    </row>
    <row r="21" spans="1:6" ht="21.75" customHeight="1">
      <c r="A21" s="17"/>
      <c r="B21" s="18"/>
      <c r="C21" s="18"/>
      <c r="D21" s="28">
        <f>+D18+D19+D20</f>
        <v>129469</v>
      </c>
      <c r="E21" s="52"/>
      <c r="F21" s="52">
        <f>+F18+F19+F20</f>
        <v>153701</v>
      </c>
    </row>
    <row r="22" spans="4:6" ht="12.75">
      <c r="D22" s="24"/>
      <c r="E22" s="51"/>
      <c r="F22" s="51"/>
    </row>
    <row r="23" spans="1:6" ht="12.75">
      <c r="A23" s="2" t="s">
        <v>17</v>
      </c>
      <c r="D23" s="24"/>
      <c r="E23" s="51"/>
      <c r="F23" s="51"/>
    </row>
    <row r="24" spans="2:6" ht="12.75">
      <c r="B24" t="s">
        <v>16</v>
      </c>
      <c r="D24" s="24">
        <v>36873</v>
      </c>
      <c r="E24" s="51"/>
      <c r="F24" s="51">
        <v>34267</v>
      </c>
    </row>
    <row r="25" spans="2:6" ht="12.75">
      <c r="B25" t="s">
        <v>15</v>
      </c>
      <c r="D25" s="24">
        <v>25965</v>
      </c>
      <c r="E25" s="51"/>
      <c r="F25" s="51">
        <v>32509</v>
      </c>
    </row>
    <row r="26" spans="2:6" ht="12.75">
      <c r="B26" t="s">
        <v>97</v>
      </c>
      <c r="D26" s="24">
        <v>0</v>
      </c>
      <c r="E26" s="51"/>
      <c r="F26" s="51">
        <v>10975</v>
      </c>
    </row>
    <row r="27" spans="1:6" ht="12.75">
      <c r="A27" s="7"/>
      <c r="B27" s="13" t="s">
        <v>14</v>
      </c>
      <c r="C27" s="13"/>
      <c r="D27" s="25">
        <v>2851</v>
      </c>
      <c r="E27" s="51"/>
      <c r="F27" s="57">
        <v>440</v>
      </c>
    </row>
    <row r="28" spans="4:6" ht="21.75" customHeight="1">
      <c r="D28" s="28">
        <f>SUM(D24:D27)</f>
        <v>65689</v>
      </c>
      <c r="E28" s="52"/>
      <c r="F28" s="52">
        <f>SUM(F24:F27)</f>
        <v>78191</v>
      </c>
    </row>
    <row r="29" spans="4:6" ht="12.75">
      <c r="D29" s="10"/>
      <c r="E29" s="10"/>
      <c r="F29" s="10"/>
    </row>
    <row r="30" spans="1:6" ht="12.75">
      <c r="A30" s="43" t="s">
        <v>13</v>
      </c>
      <c r="B30" s="13"/>
      <c r="C30" s="13"/>
      <c r="D30" s="11">
        <f>+D21-D28</f>
        <v>63780</v>
      </c>
      <c r="E30" s="11"/>
      <c r="F30" s="11">
        <f>+F21-F28</f>
        <v>75510</v>
      </c>
    </row>
    <row r="31" spans="4:6" ht="12.75">
      <c r="D31" s="10"/>
      <c r="E31" s="10"/>
      <c r="F31" s="10"/>
    </row>
    <row r="32" spans="1:6" ht="13.5" thickBot="1">
      <c r="A32" s="21"/>
      <c r="B32" s="14"/>
      <c r="C32" s="14"/>
      <c r="D32" s="26">
        <f>+D15+D30</f>
        <v>387551</v>
      </c>
      <c r="E32" s="26"/>
      <c r="F32" s="26">
        <f>+F15+F30</f>
        <v>309405</v>
      </c>
    </row>
    <row r="34" ht="12.75">
      <c r="A34" s="2" t="s">
        <v>23</v>
      </c>
    </row>
    <row r="35" ht="7.5" customHeight="1">
      <c r="A35" s="2"/>
    </row>
    <row r="36" ht="12.75">
      <c r="A36" s="2" t="s">
        <v>24</v>
      </c>
    </row>
    <row r="37" ht="6.75" customHeight="1">
      <c r="A37" s="2"/>
    </row>
    <row r="38" spans="2:6" ht="12.75">
      <c r="B38" t="s">
        <v>25</v>
      </c>
      <c r="D38" s="10">
        <v>168160</v>
      </c>
      <c r="E38" s="10"/>
      <c r="F38" s="10">
        <v>101617</v>
      </c>
    </row>
    <row r="39" spans="2:6" ht="12.75">
      <c r="B39" t="s">
        <v>38</v>
      </c>
      <c r="D39" s="10">
        <v>52465</v>
      </c>
      <c r="E39" s="10"/>
      <c r="F39" s="10">
        <v>64472</v>
      </c>
    </row>
    <row r="40" spans="2:6" ht="12.75">
      <c r="B40" t="s">
        <v>39</v>
      </c>
      <c r="D40" s="10">
        <v>5943</v>
      </c>
      <c r="E40" s="10"/>
      <c r="F40" s="10">
        <v>0</v>
      </c>
    </row>
    <row r="41" spans="1:6" ht="12.75">
      <c r="A41" s="7"/>
      <c r="B41" s="13" t="s">
        <v>36</v>
      </c>
      <c r="C41" s="13"/>
      <c r="D41" s="11">
        <v>157159</v>
      </c>
      <c r="E41" s="11"/>
      <c r="F41" s="11">
        <v>140331</v>
      </c>
    </row>
    <row r="42" spans="1:6" ht="21.75" customHeight="1">
      <c r="A42" s="2" t="s">
        <v>79</v>
      </c>
      <c r="D42" s="10">
        <f>SUM(D38:D41)</f>
        <v>383727</v>
      </c>
      <c r="E42" s="10"/>
      <c r="F42" s="10">
        <f>SUM(F38:F41)</f>
        <v>306420</v>
      </c>
    </row>
    <row r="43" spans="4:6" ht="12.75">
      <c r="D43" s="10"/>
      <c r="E43" s="10"/>
      <c r="F43" s="10"/>
    </row>
    <row r="44" spans="1:6" ht="12.75">
      <c r="A44" s="2" t="s">
        <v>26</v>
      </c>
      <c r="D44" s="10">
        <v>1051</v>
      </c>
      <c r="E44" s="10"/>
      <c r="F44" s="10">
        <v>975</v>
      </c>
    </row>
    <row r="45" spans="4:6" ht="12.75">
      <c r="D45" s="10"/>
      <c r="E45" s="10"/>
      <c r="F45" s="10"/>
    </row>
    <row r="46" spans="1:6" ht="12.75">
      <c r="A46" s="2" t="s">
        <v>27</v>
      </c>
      <c r="D46" s="10"/>
      <c r="E46" s="10"/>
      <c r="F46" s="10"/>
    </row>
    <row r="47" spans="1:6" ht="12.75">
      <c r="A47" s="2"/>
      <c r="D47" s="10"/>
      <c r="E47" s="10"/>
      <c r="F47" s="10"/>
    </row>
    <row r="48" spans="2:6" ht="12.75">
      <c r="B48" t="s">
        <v>46</v>
      </c>
      <c r="D48" s="50">
        <v>0</v>
      </c>
      <c r="E48" s="49"/>
      <c r="F48" s="50">
        <v>56</v>
      </c>
    </row>
    <row r="49" spans="2:6" ht="12.75">
      <c r="B49" t="s">
        <v>28</v>
      </c>
      <c r="D49" s="51">
        <v>1</v>
      </c>
      <c r="E49" s="49"/>
      <c r="F49" s="51">
        <v>1</v>
      </c>
    </row>
    <row r="50" spans="2:6" ht="12.75">
      <c r="B50" t="s">
        <v>15</v>
      </c>
      <c r="D50" s="51">
        <v>1329</v>
      </c>
      <c r="E50" s="49"/>
      <c r="F50" s="51">
        <v>510</v>
      </c>
    </row>
    <row r="51" spans="2:6" ht="12.75">
      <c r="B51" t="s">
        <v>29</v>
      </c>
      <c r="D51" s="51">
        <v>1443</v>
      </c>
      <c r="E51" s="49"/>
      <c r="F51" s="51">
        <v>1443</v>
      </c>
    </row>
    <row r="52" spans="1:6" ht="21.75" customHeight="1">
      <c r="A52" s="17"/>
      <c r="B52" s="18"/>
      <c r="C52" s="18"/>
      <c r="D52" s="52">
        <f>SUM(D48:D51)</f>
        <v>2773</v>
      </c>
      <c r="E52" s="56"/>
      <c r="F52" s="52">
        <f>SUM(F48:F51)</f>
        <v>2010</v>
      </c>
    </row>
    <row r="53" spans="1:6" ht="21.75" customHeight="1" thickBot="1">
      <c r="A53" s="19"/>
      <c r="B53" s="20"/>
      <c r="C53" s="20"/>
      <c r="D53" s="27">
        <f>+D42+D44+D52</f>
        <v>387551</v>
      </c>
      <c r="E53" s="27"/>
      <c r="F53" s="27">
        <f>+F42+F44+F52</f>
        <v>309405</v>
      </c>
    </row>
    <row r="54" ht="8.25" customHeight="1"/>
    <row r="55" spans="1:6" ht="26.25" customHeight="1">
      <c r="A55" s="59" t="s">
        <v>128</v>
      </c>
      <c r="B55" s="60"/>
      <c r="C55" s="60"/>
      <c r="D55" s="60"/>
      <c r="E55" s="60"/>
      <c r="F55" s="60"/>
    </row>
    <row r="56" ht="9.75" customHeight="1"/>
    <row r="57" spans="1:6" ht="26.25" customHeight="1">
      <c r="A57" s="59" t="s">
        <v>111</v>
      </c>
      <c r="B57" s="60"/>
      <c r="C57" s="60"/>
      <c r="D57" s="60"/>
      <c r="E57" s="60"/>
      <c r="F57" s="60"/>
    </row>
  </sheetData>
  <mergeCells count="2">
    <mergeCell ref="A55:F55"/>
    <mergeCell ref="A57:F57"/>
  </mergeCells>
  <printOptions horizontalCentered="1" verticalCentered="1"/>
  <pageMargins left="0.75" right="0.75" top="0.5" bottom="0" header="0.5" footer="0.5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2">
      <selection activeCell="C33" sqref="C33"/>
    </sheetView>
  </sheetViews>
  <sheetFormatPr defaultColWidth="9.140625" defaultRowHeight="12.75"/>
  <cols>
    <col min="1" max="1" width="1.8515625" style="1" customWidth="1"/>
    <col min="2" max="2" width="36.28125" style="1" customWidth="1"/>
    <col min="3" max="6" width="13.7109375" style="0" customWidth="1"/>
  </cols>
  <sheetData>
    <row r="1" ht="15">
      <c r="A1" s="42" t="s">
        <v>80</v>
      </c>
    </row>
    <row r="3" spans="1:2" s="4" customFormat="1" ht="19.5" customHeight="1">
      <c r="A3" s="3" t="s">
        <v>0</v>
      </c>
      <c r="B3" s="3"/>
    </row>
    <row r="4" ht="12.75">
      <c r="A4" s="31" t="s">
        <v>105</v>
      </c>
    </row>
    <row r="6" spans="1:6" s="9" customFormat="1" ht="12.75">
      <c r="A6" s="44"/>
      <c r="B6" s="44"/>
      <c r="C6" s="61" t="s">
        <v>1</v>
      </c>
      <c r="D6" s="61"/>
      <c r="E6" s="61" t="s">
        <v>1</v>
      </c>
      <c r="F6" s="61"/>
    </row>
    <row r="7" spans="1:6" s="9" customFormat="1" ht="12.75">
      <c r="A7" s="33"/>
      <c r="B7" s="33"/>
      <c r="C7" s="62" t="s">
        <v>109</v>
      </c>
      <c r="D7" s="63"/>
      <c r="E7" s="62" t="s">
        <v>109</v>
      </c>
      <c r="F7" s="63"/>
    </row>
    <row r="8" spans="1:6" s="9" customFormat="1" ht="12.75">
      <c r="A8" s="33"/>
      <c r="B8" s="33"/>
      <c r="C8" s="45">
        <v>2003</v>
      </c>
      <c r="D8" s="45">
        <v>2002</v>
      </c>
      <c r="E8" s="45">
        <v>2003</v>
      </c>
      <c r="F8" s="45">
        <v>2002</v>
      </c>
    </row>
    <row r="9" spans="1:6" s="9" customFormat="1" ht="12.75">
      <c r="A9" s="8"/>
      <c r="B9" s="8"/>
      <c r="C9" s="46" t="s">
        <v>2</v>
      </c>
      <c r="D9" s="46" t="s">
        <v>2</v>
      </c>
      <c r="E9" s="46" t="s">
        <v>2</v>
      </c>
      <c r="F9" s="46" t="s">
        <v>2</v>
      </c>
    </row>
    <row r="11" spans="1:6" s="9" customFormat="1" ht="19.5" customHeight="1">
      <c r="A11" s="33" t="s">
        <v>3</v>
      </c>
      <c r="B11" s="33"/>
      <c r="C11" s="34">
        <v>78199</v>
      </c>
      <c r="D11" s="34">
        <v>64853</v>
      </c>
      <c r="E11" s="34">
        <f>+C11</f>
        <v>78199</v>
      </c>
      <c r="F11" s="34">
        <f>+D11</f>
        <v>64853</v>
      </c>
    </row>
    <row r="12" spans="1:6" s="9" customFormat="1" ht="19.5" customHeight="1">
      <c r="A12" s="43" t="s">
        <v>67</v>
      </c>
      <c r="B12" s="43"/>
      <c r="C12" s="35">
        <v>-53883</v>
      </c>
      <c r="D12" s="35">
        <v>-52094</v>
      </c>
      <c r="E12" s="35">
        <f>+C12</f>
        <v>-53883</v>
      </c>
      <c r="F12" s="35">
        <f>+D12</f>
        <v>-52094</v>
      </c>
    </row>
    <row r="13" spans="1:6" ht="19.5" customHeight="1">
      <c r="A13" s="2" t="s">
        <v>68</v>
      </c>
      <c r="B13" s="2"/>
      <c r="C13" s="32">
        <f>+C11+C12</f>
        <v>24316</v>
      </c>
      <c r="D13" s="32">
        <f>+D11+D12</f>
        <v>12759</v>
      </c>
      <c r="E13" s="32">
        <f>+E11+E12</f>
        <v>24316</v>
      </c>
      <c r="F13" s="32">
        <f>+F11+F12</f>
        <v>12759</v>
      </c>
    </row>
    <row r="14" spans="1:6" ht="19.5" customHeight="1">
      <c r="A14" s="5" t="s">
        <v>71</v>
      </c>
      <c r="B14" s="5"/>
      <c r="C14" s="34">
        <v>196</v>
      </c>
      <c r="D14" s="34">
        <v>35</v>
      </c>
      <c r="E14" s="34">
        <f aca="true" t="shared" si="0" ref="E14:F16">+C14</f>
        <v>196</v>
      </c>
      <c r="F14" s="34">
        <f t="shared" si="0"/>
        <v>35</v>
      </c>
    </row>
    <row r="15" spans="1:6" ht="19.5" customHeight="1">
      <c r="A15" s="1" t="s">
        <v>69</v>
      </c>
      <c r="C15" s="32">
        <v>-2400</v>
      </c>
      <c r="D15" s="32">
        <v>-2137</v>
      </c>
      <c r="E15" s="34">
        <f t="shared" si="0"/>
        <v>-2400</v>
      </c>
      <c r="F15" s="34">
        <f t="shared" si="0"/>
        <v>-2137</v>
      </c>
    </row>
    <row r="16" spans="1:6" ht="19.5" customHeight="1">
      <c r="A16" s="7" t="s">
        <v>70</v>
      </c>
      <c r="B16" s="7"/>
      <c r="C16" s="35">
        <v>-2593</v>
      </c>
      <c r="D16" s="35">
        <v>-2280</v>
      </c>
      <c r="E16" s="35">
        <f t="shared" si="0"/>
        <v>-2593</v>
      </c>
      <c r="F16" s="35">
        <f t="shared" si="0"/>
        <v>-2280</v>
      </c>
    </row>
    <row r="17" spans="1:6" s="9" customFormat="1" ht="19.5" customHeight="1">
      <c r="A17" s="2" t="s">
        <v>4</v>
      </c>
      <c r="B17" s="2"/>
      <c r="C17" s="32">
        <f>SUM(C13:C16)</f>
        <v>19519</v>
      </c>
      <c r="D17" s="32">
        <f>SUM(D13:D16)</f>
        <v>8377</v>
      </c>
      <c r="E17" s="32">
        <f>SUM(E13:E16)</f>
        <v>19519</v>
      </c>
      <c r="F17" s="32">
        <f>SUM(F13:F16)</f>
        <v>8377</v>
      </c>
    </row>
    <row r="18" spans="1:6" ht="19.5" customHeight="1">
      <c r="A18" s="1" t="s">
        <v>74</v>
      </c>
      <c r="C18" s="32">
        <v>471</v>
      </c>
      <c r="D18" s="32">
        <v>639</v>
      </c>
      <c r="E18" s="34">
        <f>+C18</f>
        <v>471</v>
      </c>
      <c r="F18" s="34">
        <f>+D18</f>
        <v>639</v>
      </c>
    </row>
    <row r="19" spans="1:6" ht="19.5" customHeight="1">
      <c r="A19" s="1" t="s">
        <v>5</v>
      </c>
      <c r="C19" s="32">
        <v>-243</v>
      </c>
      <c r="D19" s="32">
        <v>-339</v>
      </c>
      <c r="E19" s="34">
        <f>+C19</f>
        <v>-243</v>
      </c>
      <c r="F19" s="34">
        <f>+D19</f>
        <v>-339</v>
      </c>
    </row>
    <row r="20" spans="1:6" ht="19.5" customHeight="1">
      <c r="A20" s="5" t="s">
        <v>116</v>
      </c>
      <c r="B20" s="5"/>
      <c r="C20" s="34">
        <v>-127</v>
      </c>
      <c r="D20" s="34">
        <v>0</v>
      </c>
      <c r="E20" s="34">
        <f>+C20</f>
        <v>-127</v>
      </c>
      <c r="F20" s="34">
        <v>0</v>
      </c>
    </row>
    <row r="21" spans="1:6" ht="19.5" customHeight="1">
      <c r="A21" s="7" t="s">
        <v>115</v>
      </c>
      <c r="B21" s="7"/>
      <c r="C21" s="35">
        <v>-1424</v>
      </c>
      <c r="D21" s="35">
        <v>0</v>
      </c>
      <c r="E21" s="35">
        <v>-1424</v>
      </c>
      <c r="F21" s="35">
        <v>0</v>
      </c>
    </row>
    <row r="22" spans="1:6" s="9" customFormat="1" ht="19.5" customHeight="1">
      <c r="A22" s="2" t="s">
        <v>7</v>
      </c>
      <c r="B22" s="2"/>
      <c r="C22" s="32">
        <f>SUM(C17:C21)</f>
        <v>18196</v>
      </c>
      <c r="D22" s="32">
        <f>SUM(D17:D21)</f>
        <v>8677</v>
      </c>
      <c r="E22" s="32">
        <f>SUM(E17:E21)</f>
        <v>18196</v>
      </c>
      <c r="F22" s="32">
        <f>SUM(F17:F21)</f>
        <v>8677</v>
      </c>
    </row>
    <row r="23" spans="1:6" ht="19.5" customHeight="1">
      <c r="A23" s="7" t="s">
        <v>8</v>
      </c>
      <c r="B23" s="7"/>
      <c r="C23" s="35">
        <f>-3194+1362</f>
        <v>-1832</v>
      </c>
      <c r="D23" s="35">
        <v>-1007</v>
      </c>
      <c r="E23" s="35">
        <f>+C23</f>
        <v>-1832</v>
      </c>
      <c r="F23" s="35">
        <f>+D23</f>
        <v>-1007</v>
      </c>
    </row>
    <row r="24" spans="1:6" s="9" customFormat="1" ht="19.5" customHeight="1">
      <c r="A24" s="2" t="s">
        <v>9</v>
      </c>
      <c r="B24" s="2"/>
      <c r="C24" s="32">
        <f>SUM(C22:C23)</f>
        <v>16364</v>
      </c>
      <c r="D24" s="32">
        <f>SUM(D22:D23)</f>
        <v>7670</v>
      </c>
      <c r="E24" s="32">
        <f>SUM(E22:E23)</f>
        <v>16364</v>
      </c>
      <c r="F24" s="32">
        <f>SUM(F22:F23)</f>
        <v>7670</v>
      </c>
    </row>
    <row r="25" spans="1:6" ht="19.5" customHeight="1">
      <c r="A25" s="5" t="s">
        <v>104</v>
      </c>
      <c r="B25" s="5"/>
      <c r="C25" s="34">
        <v>-76</v>
      </c>
      <c r="D25" s="34">
        <v>3</v>
      </c>
      <c r="E25" s="34">
        <f>+C25</f>
        <v>-76</v>
      </c>
      <c r="F25" s="34">
        <f>+D25</f>
        <v>3</v>
      </c>
    </row>
    <row r="26" spans="1:6" ht="19.5" customHeight="1">
      <c r="A26" s="5" t="s">
        <v>39</v>
      </c>
      <c r="B26" s="5"/>
      <c r="C26" s="34"/>
      <c r="D26" s="34"/>
      <c r="E26" s="34"/>
      <c r="F26" s="34"/>
    </row>
    <row r="27" spans="1:6" ht="19.5" customHeight="1">
      <c r="A27" s="5"/>
      <c r="B27" s="5" t="s">
        <v>72</v>
      </c>
      <c r="C27" s="34">
        <v>540</v>
      </c>
      <c r="D27" s="34">
        <v>1291</v>
      </c>
      <c r="E27" s="34">
        <f>+C27</f>
        <v>540</v>
      </c>
      <c r="F27" s="34">
        <f>+D27</f>
        <v>1291</v>
      </c>
    </row>
    <row r="28" spans="1:6" s="9" customFormat="1" ht="19.5" customHeight="1" thickBot="1">
      <c r="A28" s="47" t="s">
        <v>10</v>
      </c>
      <c r="B28" s="47"/>
      <c r="C28" s="37">
        <f>SUM(C24:C27)</f>
        <v>16828</v>
      </c>
      <c r="D28" s="37">
        <f>SUM(D24:D27)</f>
        <v>8964</v>
      </c>
      <c r="E28" s="37">
        <f>SUM(E24:E27)</f>
        <v>16828</v>
      </c>
      <c r="F28" s="37">
        <f>SUM(F24:F27)</f>
        <v>8964</v>
      </c>
    </row>
    <row r="29" spans="3:6" ht="19.5" customHeight="1" thickTop="1">
      <c r="C29" s="32"/>
      <c r="D29" s="32"/>
      <c r="E29" s="32"/>
      <c r="F29" s="32"/>
    </row>
    <row r="30" spans="1:6" ht="19.5" customHeight="1" thickBot="1">
      <c r="A30" s="48" t="s">
        <v>11</v>
      </c>
      <c r="B30" s="48"/>
      <c r="C30" s="38">
        <v>10.02</v>
      </c>
      <c r="D30" s="38">
        <f>+F30</f>
        <v>8.96</v>
      </c>
      <c r="E30" s="38">
        <f>+C30</f>
        <v>10.02</v>
      </c>
      <c r="F30" s="38">
        <v>8.96</v>
      </c>
    </row>
    <row r="31" spans="1:6" ht="19.5" customHeight="1" thickTop="1">
      <c r="A31" s="5"/>
      <c r="B31" s="5"/>
      <c r="C31" s="36"/>
      <c r="D31" s="36"/>
      <c r="E31" s="36"/>
      <c r="F31" s="36"/>
    </row>
    <row r="32" spans="1:6" ht="19.5" customHeight="1" thickBot="1">
      <c r="A32" s="48" t="s">
        <v>12</v>
      </c>
      <c r="B32" s="48"/>
      <c r="C32" s="38">
        <v>9.98</v>
      </c>
      <c r="D32" s="39">
        <f>+F32</f>
        <v>8.95</v>
      </c>
      <c r="E32" s="38">
        <f>+C32</f>
        <v>9.98</v>
      </c>
      <c r="F32" s="38">
        <v>8.95</v>
      </c>
    </row>
    <row r="33" spans="3:6" ht="13.5" thickTop="1">
      <c r="C33" s="31"/>
      <c r="D33" s="31"/>
      <c r="E33" s="31"/>
      <c r="F33" s="31"/>
    </row>
    <row r="34" spans="1:6" ht="24.75" customHeight="1">
      <c r="A34" s="59" t="s">
        <v>128</v>
      </c>
      <c r="B34" s="60"/>
      <c r="C34" s="60"/>
      <c r="D34" s="60"/>
      <c r="E34" s="60"/>
      <c r="F34" s="60"/>
    </row>
    <row r="35" spans="3:6" ht="12.75">
      <c r="C35" s="31"/>
      <c r="D35" s="31"/>
      <c r="E35" s="31"/>
      <c r="F35" s="31"/>
    </row>
    <row r="36" spans="1:6" ht="26.25" customHeight="1">
      <c r="A36" s="59" t="s">
        <v>112</v>
      </c>
      <c r="B36" s="60"/>
      <c r="C36" s="60"/>
      <c r="D36" s="60"/>
      <c r="E36" s="60"/>
      <c r="F36" s="60"/>
    </row>
    <row r="37" spans="3:6" ht="12.75">
      <c r="C37" s="31"/>
      <c r="D37" s="31"/>
      <c r="E37" s="31"/>
      <c r="F37" s="31"/>
    </row>
    <row r="38" spans="3:6" ht="12.75">
      <c r="C38" s="31"/>
      <c r="D38" s="31"/>
      <c r="E38" s="31"/>
      <c r="F38" s="31"/>
    </row>
    <row r="39" spans="3:6" ht="12.75">
      <c r="C39" s="31"/>
      <c r="D39" s="31"/>
      <c r="E39" s="31"/>
      <c r="F39" s="31"/>
    </row>
  </sheetData>
  <mergeCells count="6">
    <mergeCell ref="A36:F36"/>
    <mergeCell ref="A34:F34"/>
    <mergeCell ref="E6:F6"/>
    <mergeCell ref="E7:F7"/>
    <mergeCell ref="C6:D6"/>
    <mergeCell ref="C7:D7"/>
  </mergeCells>
  <printOptions/>
  <pageMargins left="0.75" right="0.25" top="1" bottom="1" header="0.5" footer="0.5"/>
  <pageSetup horizontalDpi="600" verticalDpi="600" orientation="portrait" paperSize="9" scale="95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8">
      <selection activeCell="E41" sqref="E41"/>
    </sheetView>
  </sheetViews>
  <sheetFormatPr defaultColWidth="9.140625" defaultRowHeight="12.75"/>
  <cols>
    <col min="1" max="1" width="2.00390625" style="1" customWidth="1"/>
    <col min="2" max="2" width="26.8515625" style="1" customWidth="1"/>
    <col min="3" max="3" width="12.7109375" style="0" customWidth="1"/>
    <col min="4" max="7" width="13.7109375" style="0" customWidth="1"/>
  </cols>
  <sheetData>
    <row r="1" ht="15">
      <c r="A1" s="42" t="s">
        <v>80</v>
      </c>
    </row>
    <row r="2" ht="12.75">
      <c r="E2" s="2"/>
    </row>
    <row r="3" spans="1:2" ht="12.75">
      <c r="A3" s="2" t="s">
        <v>37</v>
      </c>
      <c r="B3" s="2"/>
    </row>
    <row r="4" ht="12.75">
      <c r="A4" s="31" t="s">
        <v>105</v>
      </c>
    </row>
    <row r="5" spans="1:7" ht="12.75">
      <c r="A5" s="7"/>
      <c r="B5" s="7"/>
      <c r="C5" s="13"/>
      <c r="D5" s="13"/>
      <c r="E5" s="13"/>
      <c r="F5" s="13"/>
      <c r="G5" s="13"/>
    </row>
    <row r="6" spans="1:7" s="9" customFormat="1" ht="12.75">
      <c r="A6" s="2"/>
      <c r="B6" s="2"/>
      <c r="C6" s="64" t="s">
        <v>40</v>
      </c>
      <c r="D6" s="65"/>
      <c r="E6" s="65"/>
      <c r="F6" s="41" t="s">
        <v>75</v>
      </c>
      <c r="G6" s="40"/>
    </row>
    <row r="7" spans="1:7" s="9" customFormat="1" ht="12.75">
      <c r="A7" s="2"/>
      <c r="B7" s="2"/>
      <c r="C7" s="29" t="s">
        <v>41</v>
      </c>
      <c r="D7" s="29" t="s">
        <v>41</v>
      </c>
      <c r="E7" s="29" t="s">
        <v>42</v>
      </c>
      <c r="F7" s="29" t="s">
        <v>48</v>
      </c>
      <c r="G7" s="29" t="s">
        <v>35</v>
      </c>
    </row>
    <row r="8" spans="1:7" s="9" customFormat="1" ht="12.75">
      <c r="A8" s="2"/>
      <c r="B8" s="2"/>
      <c r="C8" s="29" t="s">
        <v>81</v>
      </c>
      <c r="D8" s="29" t="s">
        <v>82</v>
      </c>
      <c r="E8" s="29" t="s">
        <v>43</v>
      </c>
      <c r="F8" s="29" t="s">
        <v>47</v>
      </c>
      <c r="G8" s="29"/>
    </row>
    <row r="9" spans="1:7" s="9" customFormat="1" ht="13.5" thickBot="1">
      <c r="A9" s="16"/>
      <c r="B9" s="16"/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</row>
    <row r="11" spans="1:7" ht="12.75">
      <c r="A11" s="2" t="s">
        <v>110</v>
      </c>
      <c r="C11" s="10">
        <v>101617</v>
      </c>
      <c r="D11" s="10">
        <v>64472</v>
      </c>
      <c r="E11" s="10">
        <v>0</v>
      </c>
      <c r="F11" s="10">
        <f>+F44</f>
        <v>140331</v>
      </c>
      <c r="G11" s="10">
        <f>SUM(C11:F11)</f>
        <v>306420</v>
      </c>
    </row>
    <row r="12" spans="3:7" ht="12.75">
      <c r="C12" s="10"/>
      <c r="D12" s="10"/>
      <c r="E12" s="10"/>
      <c r="F12" s="10"/>
      <c r="G12" s="10"/>
    </row>
    <row r="13" spans="1:7" ht="12.75">
      <c r="A13" s="1" t="s">
        <v>98</v>
      </c>
      <c r="C13" s="10">
        <f>124+78+60</f>
        <v>262</v>
      </c>
      <c r="D13" s="10">
        <v>710</v>
      </c>
      <c r="E13" s="10">
        <v>0</v>
      </c>
      <c r="F13" s="10">
        <v>0</v>
      </c>
      <c r="G13" s="10">
        <f>SUM(C13:F13)</f>
        <v>972</v>
      </c>
    </row>
    <row r="14" spans="1:7" ht="12.75">
      <c r="A14" s="1" t="s">
        <v>122</v>
      </c>
      <c r="C14" s="10"/>
      <c r="D14" s="10"/>
      <c r="E14" s="10"/>
      <c r="F14" s="10"/>
      <c r="G14" s="10"/>
    </row>
    <row r="15" spans="2:7" ht="12.75">
      <c r="B15" s="1" t="s">
        <v>119</v>
      </c>
      <c r="C15" s="10">
        <v>15411</v>
      </c>
      <c r="D15" s="10">
        <v>38989</v>
      </c>
      <c r="E15" s="10">
        <v>0</v>
      </c>
      <c r="F15" s="10">
        <v>0</v>
      </c>
      <c r="G15" s="10">
        <f>SUM(C15:F15)</f>
        <v>54400</v>
      </c>
    </row>
    <row r="16" spans="1:7" ht="12.75">
      <c r="A16" s="1" t="s">
        <v>118</v>
      </c>
      <c r="C16" s="10">
        <f>50870</f>
        <v>50870</v>
      </c>
      <c r="D16" s="10">
        <f>-50870</f>
        <v>-50870</v>
      </c>
      <c r="E16" s="10">
        <v>0</v>
      </c>
      <c r="F16" s="10">
        <v>0</v>
      </c>
      <c r="G16" s="10">
        <f>SUM(C16:F16)</f>
        <v>0</v>
      </c>
    </row>
    <row r="17" spans="1:7" ht="12.75">
      <c r="A17" s="1" t="s">
        <v>123</v>
      </c>
      <c r="C17" s="10"/>
      <c r="D17" s="10"/>
      <c r="E17" s="10"/>
      <c r="F17" s="10"/>
      <c r="G17" s="10"/>
    </row>
    <row r="18" spans="2:7" ht="12.75">
      <c r="B18" s="1" t="s">
        <v>124</v>
      </c>
      <c r="C18" s="10">
        <v>0</v>
      </c>
      <c r="D18" s="10">
        <v>-836</v>
      </c>
      <c r="E18" s="10">
        <v>0</v>
      </c>
      <c r="F18" s="10">
        <v>0</v>
      </c>
      <c r="G18" s="10">
        <f>SUM(C18:F18)</f>
        <v>-836</v>
      </c>
    </row>
    <row r="19" spans="1:7" ht="12.75">
      <c r="A19" s="1" t="s">
        <v>125</v>
      </c>
      <c r="C19" s="10"/>
      <c r="D19" s="10"/>
      <c r="E19" s="10"/>
      <c r="F19" s="10"/>
      <c r="G19" s="10"/>
    </row>
    <row r="20" spans="2:7" ht="12.75">
      <c r="B20" s="1" t="s">
        <v>101</v>
      </c>
      <c r="C20" s="10">
        <v>0</v>
      </c>
      <c r="D20" s="10">
        <v>0</v>
      </c>
      <c r="E20" s="10">
        <v>6483</v>
      </c>
      <c r="F20" s="10">
        <v>0</v>
      </c>
      <c r="G20" s="10">
        <f>SUM(C20:F20)</f>
        <v>6483</v>
      </c>
    </row>
    <row r="21" spans="1:7" ht="12.75">
      <c r="A21" s="1" t="s">
        <v>49</v>
      </c>
      <c r="C21" s="10"/>
      <c r="D21" s="10"/>
      <c r="E21" s="10"/>
      <c r="F21" s="10"/>
      <c r="G21" s="10"/>
    </row>
    <row r="22" spans="2:7" ht="12.75">
      <c r="B22" s="1" t="s">
        <v>120</v>
      </c>
      <c r="C22" s="10">
        <v>0</v>
      </c>
      <c r="D22" s="10">
        <v>0</v>
      </c>
      <c r="E22" s="10">
        <v>-540</v>
      </c>
      <c r="F22" s="10">
        <v>0</v>
      </c>
      <c r="G22" s="10">
        <f>SUM(C22:F22)</f>
        <v>-540</v>
      </c>
    </row>
    <row r="23" spans="1:7" ht="12.75">
      <c r="A23" s="1" t="s">
        <v>10</v>
      </c>
      <c r="C23" s="10">
        <v>0</v>
      </c>
      <c r="D23" s="10">
        <v>0</v>
      </c>
      <c r="E23" s="10">
        <v>0</v>
      </c>
      <c r="F23" s="10">
        <v>16828</v>
      </c>
      <c r="G23" s="10">
        <f>SUM(C23:F23)</f>
        <v>16828</v>
      </c>
    </row>
    <row r="24" spans="1:7" ht="12.75" hidden="1">
      <c r="A24" s="1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f>SUM(C24:F24)</f>
        <v>0</v>
      </c>
    </row>
    <row r="25" spans="3:7" ht="12.75">
      <c r="C25" s="10"/>
      <c r="D25" s="10"/>
      <c r="E25" s="10"/>
      <c r="F25" s="10"/>
      <c r="G25" s="10"/>
    </row>
    <row r="26" spans="1:7" ht="20.25" customHeight="1" thickBot="1">
      <c r="A26" s="30" t="s">
        <v>108</v>
      </c>
      <c r="B26" s="19"/>
      <c r="C26" s="27">
        <f>SUM(C11:C24)</f>
        <v>168160</v>
      </c>
      <c r="D26" s="27">
        <f>SUM(D11:D24)</f>
        <v>52465</v>
      </c>
      <c r="E26" s="27">
        <f>SUM(E11:E24)</f>
        <v>5943</v>
      </c>
      <c r="F26" s="27">
        <f>SUM(F11:F24)</f>
        <v>157159</v>
      </c>
      <c r="G26" s="27">
        <f>SUM(G11:G24)</f>
        <v>383727</v>
      </c>
    </row>
    <row r="27" spans="3:7" ht="12.75">
      <c r="C27" s="10"/>
      <c r="D27" s="10"/>
      <c r="E27" s="10"/>
      <c r="F27" s="10"/>
      <c r="G27" s="10"/>
    </row>
    <row r="28" spans="3:7" ht="12" customHeight="1">
      <c r="C28" s="10"/>
      <c r="D28" s="10"/>
      <c r="E28" s="10"/>
      <c r="F28" s="10"/>
      <c r="G28" s="10"/>
    </row>
    <row r="29" spans="1:7" ht="12.75">
      <c r="A29" s="2" t="s">
        <v>131</v>
      </c>
      <c r="C29" s="10"/>
      <c r="D29" s="10"/>
      <c r="E29" s="10"/>
      <c r="F29" s="10"/>
      <c r="G29" s="10"/>
    </row>
    <row r="30" spans="2:7" ht="12.75">
      <c r="B30" s="2" t="s">
        <v>130</v>
      </c>
      <c r="C30" s="10">
        <v>100000</v>
      </c>
      <c r="D30" s="10">
        <v>58810</v>
      </c>
      <c r="E30" s="10">
        <v>3861</v>
      </c>
      <c r="F30" s="10">
        <v>95537</v>
      </c>
      <c r="G30" s="10">
        <f>SUM(C30:F30)</f>
        <v>258208</v>
      </c>
    </row>
    <row r="31" spans="1:7" ht="12.75">
      <c r="A31" s="1" t="s">
        <v>132</v>
      </c>
      <c r="B31" s="2"/>
      <c r="C31" s="10"/>
      <c r="D31" s="10"/>
      <c r="E31" s="10"/>
      <c r="F31" s="10"/>
      <c r="G31" s="10"/>
    </row>
    <row r="32" spans="2:7" ht="12.75">
      <c r="B32" s="58" t="s">
        <v>133</v>
      </c>
      <c r="C32" s="11">
        <v>0</v>
      </c>
      <c r="D32" s="11">
        <v>0</v>
      </c>
      <c r="E32" s="11">
        <v>-1370</v>
      </c>
      <c r="F32" s="11">
        <v>1944</v>
      </c>
      <c r="G32" s="11">
        <f>SUM(C32:F32)</f>
        <v>574</v>
      </c>
    </row>
    <row r="33" spans="1:7" ht="12.75">
      <c r="A33" s="1" t="s">
        <v>134</v>
      </c>
      <c r="B33" s="58"/>
      <c r="C33" s="10">
        <f>+C30+C32</f>
        <v>100000</v>
      </c>
      <c r="D33" s="10">
        <f>+D30+D32</f>
        <v>58810</v>
      </c>
      <c r="E33" s="10">
        <f>+E30+E32</f>
        <v>2491</v>
      </c>
      <c r="F33" s="10">
        <f>+F30+F32</f>
        <v>97481</v>
      </c>
      <c r="G33" s="10">
        <f>+G30+G32</f>
        <v>258782</v>
      </c>
    </row>
    <row r="34" spans="2:7" ht="12.75">
      <c r="B34" s="58"/>
      <c r="C34" s="10"/>
      <c r="D34" s="10"/>
      <c r="E34" s="10"/>
      <c r="F34" s="10"/>
      <c r="G34" s="10"/>
    </row>
    <row r="35" spans="1:7" ht="12.75">
      <c r="A35" s="1" t="s">
        <v>98</v>
      </c>
      <c r="C35" s="10">
        <v>1617</v>
      </c>
      <c r="D35" s="10">
        <v>5662</v>
      </c>
      <c r="E35" s="10">
        <v>0</v>
      </c>
      <c r="F35" s="10">
        <v>0</v>
      </c>
      <c r="G35" s="10">
        <f>SUM(C35:F35)</f>
        <v>7279</v>
      </c>
    </row>
    <row r="36" spans="1:7" ht="12.75">
      <c r="A36" s="1" t="s">
        <v>99</v>
      </c>
      <c r="C36" s="10">
        <v>0</v>
      </c>
      <c r="D36" s="10">
        <v>0</v>
      </c>
      <c r="E36" s="10">
        <v>7</v>
      </c>
      <c r="F36" s="10">
        <v>0</v>
      </c>
      <c r="G36" s="10">
        <f>SUM(C36:F36)</f>
        <v>7</v>
      </c>
    </row>
    <row r="37" spans="1:7" ht="12.75">
      <c r="A37" s="1" t="s">
        <v>100</v>
      </c>
      <c r="C37" s="10"/>
      <c r="D37" s="10"/>
      <c r="E37" s="10"/>
      <c r="F37" s="10"/>
      <c r="G37" s="10"/>
    </row>
    <row r="38" spans="2:7" ht="12.75">
      <c r="B38" s="1" t="s">
        <v>101</v>
      </c>
      <c r="C38" s="10">
        <v>0</v>
      </c>
      <c r="D38" s="10">
        <v>0</v>
      </c>
      <c r="E38" s="10">
        <v>-3</v>
      </c>
      <c r="F38" s="10">
        <v>0</v>
      </c>
      <c r="G38" s="10">
        <f>SUM(C38:F38)</f>
        <v>-3</v>
      </c>
    </row>
    <row r="39" spans="1:7" ht="12.75">
      <c r="A39" s="1" t="s">
        <v>49</v>
      </c>
      <c r="C39" s="10"/>
      <c r="D39" s="10"/>
      <c r="E39" s="10"/>
      <c r="F39" s="10"/>
      <c r="G39" s="10"/>
    </row>
    <row r="40" spans="2:7" ht="12.75">
      <c r="B40" s="1" t="s">
        <v>92</v>
      </c>
      <c r="C40" s="10">
        <v>0</v>
      </c>
      <c r="D40" s="10">
        <v>0</v>
      </c>
      <c r="E40" s="10">
        <f>-3865+1370</f>
        <v>-2495</v>
      </c>
      <c r="F40" s="10">
        <v>0</v>
      </c>
      <c r="G40" s="10">
        <f>SUM(C40:F40)</f>
        <v>-2495</v>
      </c>
    </row>
    <row r="41" spans="1:7" ht="12.75">
      <c r="A41" s="1" t="s">
        <v>91</v>
      </c>
      <c r="C41" s="10">
        <v>0</v>
      </c>
      <c r="D41" s="10">
        <v>0</v>
      </c>
      <c r="E41" s="10">
        <v>0</v>
      </c>
      <c r="F41" s="10">
        <f>64080+504</f>
        <v>64584</v>
      </c>
      <c r="G41" s="10">
        <f>SUM(C41:F41)</f>
        <v>64584</v>
      </c>
    </row>
    <row r="42" spans="1:7" ht="12.75">
      <c r="A42" s="1" t="s">
        <v>34</v>
      </c>
      <c r="C42" s="10">
        <v>0</v>
      </c>
      <c r="D42" s="10">
        <v>0</v>
      </c>
      <c r="E42" s="10">
        <v>0</v>
      </c>
      <c r="F42" s="10">
        <v>-21734</v>
      </c>
      <c r="G42" s="10">
        <f>SUM(C42:F42)</f>
        <v>-21734</v>
      </c>
    </row>
    <row r="43" spans="3:7" ht="12.75">
      <c r="C43" s="10"/>
      <c r="D43" s="10"/>
      <c r="E43" s="10"/>
      <c r="F43" s="10"/>
      <c r="G43" s="10"/>
    </row>
    <row r="44" spans="1:7" ht="20.25" customHeight="1" thickBot="1">
      <c r="A44" s="30" t="s">
        <v>89</v>
      </c>
      <c r="B44" s="19"/>
      <c r="C44" s="27">
        <f>SUM(C33:C42)</f>
        <v>101617</v>
      </c>
      <c r="D44" s="27">
        <f>SUM(D33:D42)</f>
        <v>64472</v>
      </c>
      <c r="E44" s="27">
        <f>SUM(E33:E42)</f>
        <v>0</v>
      </c>
      <c r="F44" s="27">
        <f>SUM(F33:F42)</f>
        <v>140331</v>
      </c>
      <c r="G44" s="27">
        <f>SUM(G33:G42)</f>
        <v>306420</v>
      </c>
    </row>
    <row r="45" spans="1:7" ht="12.75">
      <c r="A45" s="2"/>
      <c r="C45" s="10"/>
      <c r="D45" s="10"/>
      <c r="E45" s="10"/>
      <c r="F45" s="10"/>
      <c r="G45" s="10"/>
    </row>
    <row r="47" spans="1:7" ht="24.75" customHeight="1">
      <c r="A47" s="59" t="s">
        <v>128</v>
      </c>
      <c r="B47" s="60"/>
      <c r="C47" s="60"/>
      <c r="D47" s="60"/>
      <c r="E47" s="60"/>
      <c r="F47" s="60"/>
      <c r="G47" s="60"/>
    </row>
    <row r="49" spans="1:7" ht="25.5" customHeight="1">
      <c r="A49" s="59" t="s">
        <v>113</v>
      </c>
      <c r="B49" s="60"/>
      <c r="C49" s="60"/>
      <c r="D49" s="60"/>
      <c r="E49" s="60"/>
      <c r="F49" s="60"/>
      <c r="G49" s="60"/>
    </row>
  </sheetData>
  <mergeCells count="3">
    <mergeCell ref="C6:E6"/>
    <mergeCell ref="A47:G47"/>
    <mergeCell ref="A49:G49"/>
  </mergeCells>
  <printOptions/>
  <pageMargins left="0.35" right="0" top="1" bottom="1" header="0.5" footer="0.5"/>
  <pageSetup horizontalDpi="600" verticalDpi="600" orientation="portrait" paperSize="9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6">
      <selection activeCell="A30" sqref="A30"/>
    </sheetView>
  </sheetViews>
  <sheetFormatPr defaultColWidth="9.140625" defaultRowHeight="12.75"/>
  <cols>
    <col min="1" max="1" width="2.00390625" style="1" customWidth="1"/>
    <col min="2" max="2" width="28.421875" style="1" customWidth="1"/>
    <col min="3" max="3" width="12.7109375" style="0" customWidth="1"/>
    <col min="4" max="7" width="13.7109375" style="0" customWidth="1"/>
  </cols>
  <sheetData>
    <row r="1" ht="15">
      <c r="A1" s="42" t="s">
        <v>80</v>
      </c>
    </row>
    <row r="2" ht="12.75">
      <c r="E2" s="2"/>
    </row>
    <row r="3" spans="1:2" ht="12.75">
      <c r="A3" s="2" t="s">
        <v>37</v>
      </c>
      <c r="B3" s="2"/>
    </row>
    <row r="4" ht="12.75">
      <c r="A4" s="31" t="s">
        <v>105</v>
      </c>
    </row>
    <row r="5" spans="1:7" ht="12.75">
      <c r="A5" s="7"/>
      <c r="B5" s="7"/>
      <c r="C5" s="13"/>
      <c r="D5" s="13"/>
      <c r="E5" s="13"/>
      <c r="F5" s="13"/>
      <c r="G5" s="13"/>
    </row>
    <row r="6" spans="1:7" s="9" customFormat="1" ht="12.75">
      <c r="A6" s="2"/>
      <c r="B6" s="2"/>
      <c r="C6" s="64" t="s">
        <v>40</v>
      </c>
      <c r="D6" s="65"/>
      <c r="E6" s="65"/>
      <c r="F6" s="41" t="s">
        <v>75</v>
      </c>
      <c r="G6" s="40"/>
    </row>
    <row r="7" spans="1:7" s="9" customFormat="1" ht="12.75">
      <c r="A7" s="2"/>
      <c r="B7" s="2"/>
      <c r="C7" s="29" t="s">
        <v>41</v>
      </c>
      <c r="D7" s="29" t="s">
        <v>41</v>
      </c>
      <c r="E7" s="29" t="s">
        <v>42</v>
      </c>
      <c r="F7" s="29" t="s">
        <v>48</v>
      </c>
      <c r="G7" s="29" t="s">
        <v>35</v>
      </c>
    </row>
    <row r="8" spans="1:7" s="9" customFormat="1" ht="12.75">
      <c r="A8" s="2"/>
      <c r="B8" s="2"/>
      <c r="C8" s="29" t="s">
        <v>81</v>
      </c>
      <c r="D8" s="29" t="s">
        <v>82</v>
      </c>
      <c r="E8" s="29" t="s">
        <v>43</v>
      </c>
      <c r="F8" s="29" t="s">
        <v>47</v>
      </c>
      <c r="G8" s="29"/>
    </row>
    <row r="9" spans="1:7" s="9" customFormat="1" ht="13.5" thickBot="1">
      <c r="A9" s="16"/>
      <c r="B9" s="16"/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</row>
    <row r="11" spans="1:7" ht="12.75">
      <c r="A11" s="2" t="s">
        <v>110</v>
      </c>
      <c r="C11" s="10">
        <v>101617</v>
      </c>
      <c r="D11" s="10">
        <v>64472</v>
      </c>
      <c r="E11" s="10">
        <v>0</v>
      </c>
      <c r="F11" s="10">
        <v>143434</v>
      </c>
      <c r="G11" s="10">
        <f>SUM(C11:F11)</f>
        <v>309523</v>
      </c>
    </row>
    <row r="12" spans="3:7" ht="12.75">
      <c r="C12" s="10"/>
      <c r="D12" s="10"/>
      <c r="E12" s="10"/>
      <c r="F12" s="10"/>
      <c r="G12" s="10"/>
    </row>
    <row r="13" spans="1:7" ht="12.75">
      <c r="A13" s="1" t="s">
        <v>98</v>
      </c>
      <c r="C13" s="10">
        <f>124+78+60</f>
        <v>262</v>
      </c>
      <c r="D13" s="10">
        <v>710</v>
      </c>
      <c r="E13" s="10">
        <v>0</v>
      </c>
      <c r="F13" s="10">
        <v>0</v>
      </c>
      <c r="G13" s="10">
        <f>SUM(C13:F13)</f>
        <v>972</v>
      </c>
    </row>
    <row r="14" spans="1:7" ht="12.75">
      <c r="A14" s="1" t="s">
        <v>122</v>
      </c>
      <c r="C14" s="10"/>
      <c r="D14" s="10"/>
      <c r="E14" s="10"/>
      <c r="F14" s="10"/>
      <c r="G14" s="10"/>
    </row>
    <row r="15" spans="2:7" ht="12.75">
      <c r="B15" s="1" t="s">
        <v>119</v>
      </c>
      <c r="C15" s="10">
        <v>15411</v>
      </c>
      <c r="D15" s="10">
        <v>38989</v>
      </c>
      <c r="E15" s="10">
        <v>0</v>
      </c>
      <c r="F15" s="10">
        <v>0</v>
      </c>
      <c r="G15" s="10">
        <f>SUM(C15:F15)</f>
        <v>54400</v>
      </c>
    </row>
    <row r="16" spans="1:7" ht="12.75">
      <c r="A16" s="1" t="s">
        <v>118</v>
      </c>
      <c r="C16" s="10">
        <f>50870</f>
        <v>50870</v>
      </c>
      <c r="D16" s="10">
        <f>-50870</f>
        <v>-50870</v>
      </c>
      <c r="E16" s="10">
        <v>0</v>
      </c>
      <c r="F16" s="10">
        <v>0</v>
      </c>
      <c r="G16" s="10">
        <f>SUM(C16:F16)</f>
        <v>0</v>
      </c>
    </row>
    <row r="17" spans="1:7" ht="12.75">
      <c r="A17" s="1" t="s">
        <v>123</v>
      </c>
      <c r="C17" s="10"/>
      <c r="D17" s="10"/>
      <c r="E17" s="10"/>
      <c r="F17" s="10"/>
      <c r="G17" s="10"/>
    </row>
    <row r="18" spans="2:7" ht="12.75">
      <c r="B18" s="1" t="s">
        <v>124</v>
      </c>
      <c r="C18" s="10">
        <v>0</v>
      </c>
      <c r="D18" s="10">
        <v>-836</v>
      </c>
      <c r="E18" s="10">
        <v>0</v>
      </c>
      <c r="F18" s="10">
        <v>0</v>
      </c>
      <c r="G18" s="10">
        <f>SUM(C18:F18)</f>
        <v>-836</v>
      </c>
    </row>
    <row r="19" spans="1:7" ht="12.75">
      <c r="A19" s="1" t="s">
        <v>125</v>
      </c>
      <c r="C19" s="10"/>
      <c r="D19" s="10"/>
      <c r="E19" s="10"/>
      <c r="F19" s="10"/>
      <c r="G19" s="10"/>
    </row>
    <row r="20" spans="2:7" ht="12.75">
      <c r="B20" s="1" t="s">
        <v>101</v>
      </c>
      <c r="C20" s="10">
        <v>0</v>
      </c>
      <c r="D20" s="10">
        <v>0</v>
      </c>
      <c r="E20" s="10">
        <v>6483</v>
      </c>
      <c r="F20" s="10">
        <v>0</v>
      </c>
      <c r="G20" s="10">
        <f>SUM(C20:F20)</f>
        <v>6483</v>
      </c>
    </row>
    <row r="21" spans="1:7" ht="12.75">
      <c r="A21" s="1" t="s">
        <v>49</v>
      </c>
      <c r="C21" s="10"/>
      <c r="D21" s="10"/>
      <c r="E21" s="10"/>
      <c r="F21" s="10"/>
      <c r="G21" s="10"/>
    </row>
    <row r="22" spans="2:7" ht="12.75">
      <c r="B22" s="1" t="s">
        <v>120</v>
      </c>
      <c r="C22" s="10">
        <v>0</v>
      </c>
      <c r="D22" s="10">
        <v>0</v>
      </c>
      <c r="E22" s="10">
        <v>-540</v>
      </c>
      <c r="F22" s="10">
        <v>0</v>
      </c>
      <c r="G22" s="10">
        <f>SUM(C22:F22)</f>
        <v>-540</v>
      </c>
    </row>
    <row r="23" spans="1:7" ht="12.75">
      <c r="A23" s="1" t="s">
        <v>10</v>
      </c>
      <c r="C23" s="10">
        <v>0</v>
      </c>
      <c r="D23" s="10">
        <v>0</v>
      </c>
      <c r="E23" s="10">
        <v>0</v>
      </c>
      <c r="F23" s="10">
        <v>15431</v>
      </c>
      <c r="G23" s="10">
        <f>SUM(C23:F23)</f>
        <v>15431</v>
      </c>
    </row>
    <row r="24" spans="1:7" ht="12.75" hidden="1">
      <c r="A24" s="1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f>SUM(C24:F24)</f>
        <v>0</v>
      </c>
    </row>
    <row r="25" spans="3:7" ht="12.75">
      <c r="C25" s="10"/>
      <c r="D25" s="10"/>
      <c r="E25" s="10"/>
      <c r="F25" s="10"/>
      <c r="G25" s="10"/>
    </row>
    <row r="26" spans="1:7" ht="20.25" customHeight="1" thickBot="1">
      <c r="A26" s="30" t="s">
        <v>108</v>
      </c>
      <c r="B26" s="19"/>
      <c r="C26" s="27">
        <f>SUM(C11:C24)</f>
        <v>168160</v>
      </c>
      <c r="D26" s="27">
        <f>SUM(D11:D24)</f>
        <v>52465</v>
      </c>
      <c r="E26" s="27">
        <f>SUM(E11:E24)</f>
        <v>5943</v>
      </c>
      <c r="F26" s="27">
        <f>SUM(F11:F24)</f>
        <v>158865</v>
      </c>
      <c r="G26" s="27">
        <f>SUM(G11:G24)</f>
        <v>385433</v>
      </c>
    </row>
    <row r="27" spans="3:7" ht="12.75">
      <c r="C27" s="10"/>
      <c r="D27" s="10"/>
      <c r="E27" s="10"/>
      <c r="F27" s="10"/>
      <c r="G27" s="10"/>
    </row>
    <row r="28" spans="3:7" ht="12" customHeight="1">
      <c r="C28" s="10"/>
      <c r="D28" s="10"/>
      <c r="E28" s="10"/>
      <c r="F28" s="10"/>
      <c r="G28" s="10"/>
    </row>
    <row r="29" spans="1:7" ht="12.75">
      <c r="A29" s="2" t="s">
        <v>129</v>
      </c>
      <c r="C29" s="10">
        <v>100000</v>
      </c>
      <c r="D29" s="10">
        <v>58810</v>
      </c>
      <c r="E29" s="10">
        <v>3861</v>
      </c>
      <c r="F29" s="10">
        <v>101181</v>
      </c>
      <c r="G29" s="10">
        <f>SUM(C29:F29)</f>
        <v>263852</v>
      </c>
    </row>
    <row r="30" spans="3:7" ht="12.75">
      <c r="C30" s="10"/>
      <c r="D30" s="10"/>
      <c r="E30" s="10"/>
      <c r="F30" s="10"/>
      <c r="G30" s="10"/>
    </row>
    <row r="31" spans="1:7" ht="12.75">
      <c r="A31" s="1" t="s">
        <v>98</v>
      </c>
      <c r="C31" s="10">
        <v>1617</v>
      </c>
      <c r="D31" s="10">
        <v>5662</v>
      </c>
      <c r="E31" s="10">
        <v>0</v>
      </c>
      <c r="F31" s="10">
        <v>0</v>
      </c>
      <c r="G31" s="10">
        <f>SUM(C31:F31)</f>
        <v>7279</v>
      </c>
    </row>
    <row r="32" spans="1:7" ht="12.75">
      <c r="A32" s="1" t="s">
        <v>99</v>
      </c>
      <c r="C32" s="10">
        <v>0</v>
      </c>
      <c r="D32" s="10">
        <v>0</v>
      </c>
      <c r="E32" s="10">
        <v>7</v>
      </c>
      <c r="F32" s="10">
        <v>0</v>
      </c>
      <c r="G32" s="10">
        <f>SUM(C32:F32)</f>
        <v>7</v>
      </c>
    </row>
    <row r="33" spans="1:7" ht="12.75">
      <c r="A33" s="1" t="s">
        <v>100</v>
      </c>
      <c r="C33" s="10"/>
      <c r="D33" s="10"/>
      <c r="E33" s="10"/>
      <c r="F33" s="10"/>
      <c r="G33" s="10"/>
    </row>
    <row r="34" spans="2:7" ht="12.75">
      <c r="B34" s="1" t="s">
        <v>101</v>
      </c>
      <c r="C34" s="10">
        <v>0</v>
      </c>
      <c r="D34" s="10">
        <v>0</v>
      </c>
      <c r="E34" s="10">
        <v>-3</v>
      </c>
      <c r="F34" s="10">
        <v>0</v>
      </c>
      <c r="G34" s="10">
        <f>SUM(C34:F34)</f>
        <v>-3</v>
      </c>
    </row>
    <row r="35" spans="1:7" ht="12.75">
      <c r="A35" s="1" t="s">
        <v>49</v>
      </c>
      <c r="C35" s="10"/>
      <c r="D35" s="10"/>
      <c r="E35" s="10"/>
      <c r="F35" s="10"/>
      <c r="G35" s="10"/>
    </row>
    <row r="36" spans="2:7" ht="12.75">
      <c r="B36" s="1" t="s">
        <v>92</v>
      </c>
      <c r="C36" s="10">
        <v>0</v>
      </c>
      <c r="D36" s="10">
        <v>0</v>
      </c>
      <c r="E36" s="10">
        <v>-3865</v>
      </c>
      <c r="F36" s="10">
        <v>0</v>
      </c>
      <c r="G36" s="10">
        <f>SUM(C36:F36)</f>
        <v>-3865</v>
      </c>
    </row>
    <row r="37" spans="1:7" ht="12.75">
      <c r="A37" s="1" t="s">
        <v>91</v>
      </c>
      <c r="C37" s="10">
        <v>0</v>
      </c>
      <c r="D37" s="10">
        <v>0</v>
      </c>
      <c r="E37" s="10">
        <v>0</v>
      </c>
      <c r="F37" s="10">
        <f>64080-93</f>
        <v>63987</v>
      </c>
      <c r="G37" s="10">
        <f>SUM(C37:F37)</f>
        <v>63987</v>
      </c>
    </row>
    <row r="38" spans="1:7" ht="12.75">
      <c r="A38" s="1" t="s">
        <v>34</v>
      </c>
      <c r="C38" s="10">
        <v>0</v>
      </c>
      <c r="D38" s="10">
        <v>0</v>
      </c>
      <c r="E38" s="10">
        <v>0</v>
      </c>
      <c r="F38" s="10">
        <v>-21734</v>
      </c>
      <c r="G38" s="10">
        <f>SUM(C38:F38)</f>
        <v>-21734</v>
      </c>
    </row>
    <row r="39" spans="3:7" ht="12.75">
      <c r="C39" s="10"/>
      <c r="D39" s="10"/>
      <c r="E39" s="10"/>
      <c r="F39" s="10"/>
      <c r="G39" s="10"/>
    </row>
    <row r="40" spans="1:7" ht="20.25" customHeight="1" thickBot="1">
      <c r="A40" s="30" t="s">
        <v>89</v>
      </c>
      <c r="B40" s="19"/>
      <c r="C40" s="27">
        <f>SUM(C29:C38)</f>
        <v>101617</v>
      </c>
      <c r="D40" s="27">
        <f>SUM(D29:D38)</f>
        <v>64472</v>
      </c>
      <c r="E40" s="27">
        <f>SUM(E29:E38)</f>
        <v>0</v>
      </c>
      <c r="F40" s="27">
        <f>SUM(F29:F38)</f>
        <v>143434</v>
      </c>
      <c r="G40" s="27">
        <f>SUM(G29:G38)</f>
        <v>309523</v>
      </c>
    </row>
    <row r="41" spans="1:7" ht="12.75">
      <c r="A41" s="2"/>
      <c r="C41" s="10"/>
      <c r="D41" s="10"/>
      <c r="E41" s="10"/>
      <c r="F41" s="10"/>
      <c r="G41" s="10"/>
    </row>
    <row r="43" spans="1:7" ht="24.75" customHeight="1">
      <c r="A43" s="59" t="s">
        <v>128</v>
      </c>
      <c r="B43" s="60"/>
      <c r="C43" s="60"/>
      <c r="D43" s="60"/>
      <c r="E43" s="60"/>
      <c r="F43" s="60"/>
      <c r="G43" s="60"/>
    </row>
    <row r="45" spans="1:7" ht="25.5" customHeight="1">
      <c r="A45" s="59" t="s">
        <v>113</v>
      </c>
      <c r="B45" s="60"/>
      <c r="C45" s="60"/>
      <c r="D45" s="60"/>
      <c r="E45" s="60"/>
      <c r="F45" s="60"/>
      <c r="G45" s="60"/>
    </row>
  </sheetData>
  <mergeCells count="3">
    <mergeCell ref="C6:E6"/>
    <mergeCell ref="A43:G43"/>
    <mergeCell ref="A45:G45"/>
  </mergeCells>
  <printOptions/>
  <pageMargins left="0.35" right="0" top="1" bottom="1" header="0.5" footer="0.5"/>
  <pageSetup horizontalDpi="600" verticalDpi="600" orientation="portrait" paperSize="9" r:id="rId2"/>
  <headerFooter alignWithMargins="0">
    <oddFooter>&amp;R3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H8" sqref="H8"/>
    </sheetView>
  </sheetViews>
  <sheetFormatPr defaultColWidth="9.140625" defaultRowHeight="12.75"/>
  <cols>
    <col min="1" max="1" width="2.57421875" style="0" customWidth="1"/>
    <col min="2" max="2" width="48.421875" style="0" customWidth="1"/>
    <col min="3" max="3" width="11.00390625" style="0" customWidth="1"/>
    <col min="4" max="4" width="11.7109375" style="0" customWidth="1"/>
    <col min="6" max="6" width="0" style="0" hidden="1" customWidth="1"/>
  </cols>
  <sheetData>
    <row r="1" ht="15.75">
      <c r="A1" s="53" t="s">
        <v>86</v>
      </c>
    </row>
    <row r="3" ht="12.75">
      <c r="A3" s="9" t="s">
        <v>30</v>
      </c>
    </row>
    <row r="4" ht="12.75">
      <c r="A4" s="31" t="s">
        <v>105</v>
      </c>
    </row>
    <row r="5" ht="10.5" customHeight="1"/>
    <row r="6" spans="4:6" ht="12.75">
      <c r="D6" s="22" t="s">
        <v>106</v>
      </c>
      <c r="F6" s="22" t="s">
        <v>22</v>
      </c>
    </row>
    <row r="7" spans="4:6" ht="12.75">
      <c r="D7" s="29" t="s">
        <v>2</v>
      </c>
      <c r="F7" s="29" t="s">
        <v>2</v>
      </c>
    </row>
    <row r="8" ht="10.5" customHeight="1"/>
    <row r="9" ht="12.75">
      <c r="A9" s="9" t="s">
        <v>50</v>
      </c>
    </row>
    <row r="10" ht="9.75" customHeight="1"/>
    <row r="11" spans="1:6" ht="12.75">
      <c r="A11" t="s">
        <v>64</v>
      </c>
      <c r="D11" s="10">
        <v>18196</v>
      </c>
      <c r="F11" s="10">
        <v>49521</v>
      </c>
    </row>
    <row r="12" spans="1:6" ht="12.75">
      <c r="A12" t="s">
        <v>51</v>
      </c>
      <c r="D12" s="10"/>
      <c r="F12" s="10"/>
    </row>
    <row r="13" spans="2:6" ht="12.75">
      <c r="B13" t="s">
        <v>102</v>
      </c>
      <c r="D13" s="10">
        <v>350.469</v>
      </c>
      <c r="F13" s="10">
        <v>0</v>
      </c>
    </row>
    <row r="14" spans="2:6" ht="12.75">
      <c r="B14" t="s">
        <v>115</v>
      </c>
      <c r="D14" s="10">
        <v>1423.581</v>
      </c>
      <c r="F14" s="10"/>
    </row>
    <row r="15" spans="2:6" ht="12.75">
      <c r="B15" t="s">
        <v>52</v>
      </c>
      <c r="D15" s="10">
        <v>4304.109</v>
      </c>
      <c r="F15" s="10">
        <v>12733</v>
      </c>
    </row>
    <row r="16" spans="2:6" ht="12.75">
      <c r="B16" t="s">
        <v>93</v>
      </c>
      <c r="D16" s="10">
        <v>4.242</v>
      </c>
      <c r="F16" s="10">
        <v>-29</v>
      </c>
    </row>
    <row r="17" spans="2:6" ht="12.75">
      <c r="B17" t="s">
        <v>54</v>
      </c>
      <c r="D17" s="10">
        <v>242.739</v>
      </c>
      <c r="F17" s="10">
        <v>1062</v>
      </c>
    </row>
    <row r="18" spans="2:6" ht="12.75">
      <c r="B18" t="s">
        <v>6</v>
      </c>
      <c r="D18" s="10">
        <v>-390.205</v>
      </c>
      <c r="F18" s="10">
        <v>-3211</v>
      </c>
    </row>
    <row r="19" spans="2:6" ht="12.75">
      <c r="B19" t="s">
        <v>53</v>
      </c>
      <c r="D19" s="49">
        <v>-80.769</v>
      </c>
      <c r="E19" s="6"/>
      <c r="F19" s="49">
        <v>-85</v>
      </c>
    </row>
    <row r="20" spans="2:6" ht="12.75">
      <c r="B20" t="s">
        <v>116</v>
      </c>
      <c r="D20" s="11">
        <v>127.174</v>
      </c>
      <c r="F20" s="11">
        <v>0</v>
      </c>
    </row>
    <row r="21" spans="4:6" ht="9.75" customHeight="1">
      <c r="D21" s="10"/>
      <c r="F21" s="10"/>
    </row>
    <row r="22" spans="1:6" ht="12.75">
      <c r="A22" t="s">
        <v>55</v>
      </c>
      <c r="D22" s="10">
        <f>SUM(D11:D20)</f>
        <v>24177.339999999997</v>
      </c>
      <c r="F22" s="10">
        <f>SUM(F11:F20)</f>
        <v>59991</v>
      </c>
    </row>
    <row r="23" spans="4:6" ht="9.75" customHeight="1">
      <c r="D23" s="10"/>
      <c r="F23" s="10"/>
    </row>
    <row r="24" spans="1:6" ht="12.75">
      <c r="A24" t="s">
        <v>76</v>
      </c>
      <c r="D24" s="10"/>
      <c r="F24" s="10"/>
    </row>
    <row r="25" spans="2:6" ht="12.75">
      <c r="B25" t="s">
        <v>19</v>
      </c>
      <c r="D25" s="10">
        <f>-1620.112+1063.831</f>
        <v>-556.2810000000002</v>
      </c>
      <c r="F25" s="10">
        <v>6249</v>
      </c>
    </row>
    <row r="26" spans="2:6" ht="12.75">
      <c r="B26" t="s">
        <v>18</v>
      </c>
      <c r="D26" s="10">
        <f>1470.14-66.295-555.902+7694.524-279.386-5420.103</f>
        <v>2842.978</v>
      </c>
      <c r="F26" s="10">
        <v>-6246</v>
      </c>
    </row>
    <row r="27" spans="2:6" ht="12.75">
      <c r="B27" t="s">
        <v>16</v>
      </c>
      <c r="D27" s="11">
        <f>-6881.255+2550.644+29.816+55.868+5420.103</f>
        <v>1175.1759999999995</v>
      </c>
      <c r="F27" s="11">
        <v>-770</v>
      </c>
    </row>
    <row r="28" spans="4:6" ht="9.75" customHeight="1">
      <c r="D28" s="10"/>
      <c r="F28" s="10"/>
    </row>
    <row r="29" spans="1:6" ht="12.75">
      <c r="A29" t="s">
        <v>83</v>
      </c>
      <c r="D29" s="10">
        <f>SUM(D22:D28)</f>
        <v>27639.212999999996</v>
      </c>
      <c r="F29" s="10">
        <f>SUM(F22:F28)</f>
        <v>59224</v>
      </c>
    </row>
    <row r="30" spans="4:6" ht="9.75" customHeight="1">
      <c r="D30" s="10"/>
      <c r="F30" s="10"/>
    </row>
    <row r="31" spans="1:6" ht="12.75">
      <c r="A31" t="s">
        <v>56</v>
      </c>
      <c r="D31" s="10">
        <f>-2.61-111.611-13.603-12.332</f>
        <v>-140.156</v>
      </c>
      <c r="F31" s="10">
        <v>-524</v>
      </c>
    </row>
    <row r="32" spans="1:6" ht="12.75">
      <c r="A32" t="s">
        <v>57</v>
      </c>
      <c r="D32" s="10">
        <v>-2878.408</v>
      </c>
      <c r="F32" s="10">
        <v>-11108</v>
      </c>
    </row>
    <row r="33" spans="4:6" ht="9.75" customHeight="1">
      <c r="D33" s="10"/>
      <c r="F33" s="10"/>
    </row>
    <row r="34" spans="1:6" ht="12.75">
      <c r="A34" t="s">
        <v>31</v>
      </c>
      <c r="D34" s="56">
        <f>SUM(D29:D33)</f>
        <v>24620.648999999998</v>
      </c>
      <c r="F34" s="56">
        <f>SUM(F29:F33)</f>
        <v>47592</v>
      </c>
    </row>
    <row r="35" spans="4:6" ht="9.75" customHeight="1">
      <c r="D35" s="10"/>
      <c r="F35" s="10"/>
    </row>
    <row r="36" spans="1:6" ht="12.75">
      <c r="A36" s="9" t="s">
        <v>58</v>
      </c>
      <c r="D36" s="10"/>
      <c r="F36" s="10"/>
    </row>
    <row r="37" spans="4:6" ht="9.75" customHeight="1">
      <c r="D37" s="10"/>
      <c r="F37" s="10"/>
    </row>
    <row r="38" spans="2:6" ht="12.75">
      <c r="B38" t="s">
        <v>65</v>
      </c>
      <c r="D38" s="10">
        <f>-27072.699+1935.733</f>
        <v>-25136.966</v>
      </c>
      <c r="F38" s="10">
        <v>-24197</v>
      </c>
    </row>
    <row r="39" spans="2:6" ht="12.75">
      <c r="B39" t="s">
        <v>94</v>
      </c>
      <c r="D39" s="10">
        <v>-55.868</v>
      </c>
      <c r="F39" s="10">
        <v>-56</v>
      </c>
    </row>
    <row r="40" spans="2:6" ht="12.75">
      <c r="B40" t="s">
        <v>59</v>
      </c>
      <c r="D40" s="10">
        <f>-3864.962-350.469-1</f>
        <v>-4216.431</v>
      </c>
      <c r="F40" s="10">
        <v>-7055</v>
      </c>
    </row>
    <row r="41" spans="2:6" ht="12.75">
      <c r="B41" t="s">
        <v>60</v>
      </c>
      <c r="D41" s="10">
        <f>66.295+390.205</f>
        <v>456.5</v>
      </c>
      <c r="F41" s="10">
        <v>3172</v>
      </c>
    </row>
    <row r="42" spans="2:6" ht="12.75">
      <c r="B42" t="s">
        <v>61</v>
      </c>
      <c r="D42" s="10">
        <f>80.769</f>
        <v>80.769</v>
      </c>
      <c r="F42" s="10">
        <v>85</v>
      </c>
    </row>
    <row r="43" spans="4:6" ht="9.75" customHeight="1">
      <c r="D43" s="10"/>
      <c r="F43" s="10"/>
    </row>
    <row r="44" spans="1:6" ht="12.75">
      <c r="A44" t="s">
        <v>32</v>
      </c>
      <c r="D44" s="56">
        <f>SUM(D36:D43)+1</f>
        <v>-28870.996</v>
      </c>
      <c r="F44" s="56">
        <f>SUM(F36:F43)</f>
        <v>-28051</v>
      </c>
    </row>
    <row r="45" spans="4:6" ht="9.75" customHeight="1">
      <c r="D45" s="10"/>
      <c r="F45" s="10"/>
    </row>
    <row r="46" spans="1:6" ht="12.75">
      <c r="A46" s="9" t="s">
        <v>62</v>
      </c>
      <c r="D46" s="10"/>
      <c r="F46" s="10"/>
    </row>
    <row r="47" spans="4:6" ht="9.75" customHeight="1">
      <c r="D47" s="10"/>
      <c r="F47" s="10"/>
    </row>
    <row r="48" spans="2:6" ht="12.75" customHeight="1">
      <c r="B48" t="s">
        <v>126</v>
      </c>
      <c r="D48" s="10">
        <f>-13600+10154.9</f>
        <v>-3445.1000000000004</v>
      </c>
      <c r="F48" s="10"/>
    </row>
    <row r="49" spans="2:6" ht="12.75" customHeight="1">
      <c r="B49" t="s">
        <v>96</v>
      </c>
      <c r="D49" s="10">
        <v>972</v>
      </c>
      <c r="F49" s="10">
        <v>0</v>
      </c>
    </row>
    <row r="50" spans="2:6" ht="12.75">
      <c r="B50" t="s">
        <v>66</v>
      </c>
      <c r="D50" s="10">
        <v>-6030.426</v>
      </c>
      <c r="F50" s="10">
        <v>4542</v>
      </c>
    </row>
    <row r="51" spans="2:6" ht="12.75">
      <c r="B51" t="s">
        <v>63</v>
      </c>
      <c r="D51" s="10">
        <v>-10974.636</v>
      </c>
      <c r="F51" s="10">
        <v>-20000</v>
      </c>
    </row>
    <row r="52" spans="2:6" ht="12.75">
      <c r="B52" t="s">
        <v>95</v>
      </c>
      <c r="D52" s="10">
        <f>-1631.366</f>
        <v>-1631.366</v>
      </c>
      <c r="F52" s="10">
        <v>-7349</v>
      </c>
    </row>
    <row r="53" spans="2:6" ht="12.75">
      <c r="B53" t="s">
        <v>73</v>
      </c>
      <c r="D53" s="10">
        <v>-102.583</v>
      </c>
      <c r="F53" s="10">
        <v>-537</v>
      </c>
    </row>
    <row r="54" spans="4:6" ht="9.75" customHeight="1">
      <c r="D54" s="10"/>
      <c r="F54" s="10"/>
    </row>
    <row r="55" spans="1:6" ht="12.75">
      <c r="A55" t="s">
        <v>84</v>
      </c>
      <c r="D55" s="56">
        <f>SUM(D48:D54)</f>
        <v>-21212.111000000004</v>
      </c>
      <c r="F55" s="56">
        <f>SUM(F49:F54)</f>
        <v>-23344</v>
      </c>
    </row>
    <row r="56" spans="4:6" ht="9.75" customHeight="1">
      <c r="D56" s="10"/>
      <c r="F56" s="10"/>
    </row>
    <row r="57" spans="1:6" ht="12.75">
      <c r="A57" s="9" t="s">
        <v>85</v>
      </c>
      <c r="D57" s="10">
        <f>+D55+D44+D34</f>
        <v>-25462.458000000006</v>
      </c>
      <c r="F57" s="10">
        <f>+F55+F44+F34</f>
        <v>-3803</v>
      </c>
    </row>
    <row r="58" spans="4:6" ht="9.75" customHeight="1">
      <c r="D58" s="10"/>
      <c r="F58" s="10"/>
    </row>
    <row r="59" spans="1:6" ht="12.75">
      <c r="A59" s="9" t="s">
        <v>33</v>
      </c>
      <c r="D59" s="10">
        <v>87233.178</v>
      </c>
      <c r="F59" s="10">
        <v>103216</v>
      </c>
    </row>
    <row r="60" spans="1:6" ht="9.75" customHeight="1">
      <c r="A60" s="9"/>
      <c r="D60" s="10"/>
      <c r="F60" s="10"/>
    </row>
    <row r="61" spans="1:7" ht="13.5" thickBot="1">
      <c r="A61" s="9" t="s">
        <v>107</v>
      </c>
      <c r="D61" s="54">
        <f>SUM(D57:D60)</f>
        <v>61770.719999999994</v>
      </c>
      <c r="F61" s="54">
        <f>SUM(F57:F60)</f>
        <v>99413</v>
      </c>
      <c r="G61" s="10">
        <f>61771.467-D61</f>
        <v>0.7470000000030268</v>
      </c>
    </row>
    <row r="62" ht="13.5" customHeight="1" thickTop="1"/>
    <row r="63" spans="1:5" ht="13.5" customHeight="1" hidden="1">
      <c r="A63" s="60" t="s">
        <v>87</v>
      </c>
      <c r="B63" s="60"/>
      <c r="C63" s="60"/>
      <c r="D63" s="60"/>
      <c r="E63" s="55"/>
    </row>
    <row r="64" spans="1:5" ht="13.5" customHeight="1" hidden="1">
      <c r="A64" s="60" t="s">
        <v>88</v>
      </c>
      <c r="B64" s="60"/>
      <c r="C64" s="60"/>
      <c r="D64" s="60"/>
      <c r="E64" s="55"/>
    </row>
    <row r="65" ht="9.75" customHeight="1" hidden="1"/>
    <row r="66" spans="1:8" ht="24.75" customHeight="1">
      <c r="A66" s="59" t="s">
        <v>128</v>
      </c>
      <c r="B66" s="60"/>
      <c r="C66" s="60"/>
      <c r="D66" s="60"/>
      <c r="E66" s="55"/>
      <c r="F66" s="55"/>
      <c r="G66" s="55"/>
      <c r="H66" s="55"/>
    </row>
    <row r="68" spans="1:7" ht="24.75" customHeight="1">
      <c r="A68" s="59" t="s">
        <v>114</v>
      </c>
      <c r="B68" s="60"/>
      <c r="C68" s="60"/>
      <c r="D68" s="60"/>
      <c r="E68" s="55"/>
      <c r="F68" s="55"/>
      <c r="G68" s="55"/>
    </row>
  </sheetData>
  <mergeCells count="4">
    <mergeCell ref="A63:D63"/>
    <mergeCell ref="A66:D66"/>
    <mergeCell ref="A68:D68"/>
    <mergeCell ref="A64:D64"/>
  </mergeCells>
  <printOptions horizontalCentered="1" verticalCentered="1"/>
  <pageMargins left="0.25" right="0" top="0.4" bottom="0" header="0" footer="0.5"/>
  <pageSetup horizontalDpi="600" verticalDpi="600" orientation="portrait" paperSize="9" scale="9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Ernst &amp; Young</cp:lastModifiedBy>
  <cp:lastPrinted>2003-05-26T09:06:25Z</cp:lastPrinted>
  <dcterms:created xsi:type="dcterms:W3CDTF">1996-10-14T23:33:28Z</dcterms:created>
  <dcterms:modified xsi:type="dcterms:W3CDTF">2003-05-26T09:09:52Z</dcterms:modified>
  <cp:category/>
  <cp:version/>
  <cp:contentType/>
  <cp:contentStatus/>
</cp:coreProperties>
</file>